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Work Staff\Jobs\"/>
    </mc:Choice>
  </mc:AlternateContent>
  <bookViews>
    <workbookView xWindow="0" yWindow="0" windowWidth="16392" windowHeight="5616" firstSheet="2" activeTab="4"/>
  </bookViews>
  <sheets>
    <sheet name="Q1" sheetId="1" r:id="rId1"/>
    <sheet name="Q2" sheetId="2" r:id="rId2"/>
    <sheet name="Q3" sheetId="3" r:id="rId3"/>
    <sheet name="Q4" sheetId="4" r:id="rId4"/>
    <sheet name="Sheet1" sheetId="5" r:id="rId5"/>
  </sheets>
  <calcPr calcId="162913"/>
</workbook>
</file>

<file path=xl/calcChain.xml><?xml version="1.0" encoding="utf-8"?>
<calcChain xmlns="http://schemas.openxmlformats.org/spreadsheetml/2006/main">
  <c r="D12" i="5" l="1"/>
  <c r="D13" i="5"/>
  <c r="D14" i="5"/>
  <c r="D15" i="5"/>
  <c r="D16" i="5"/>
  <c r="D11" i="5"/>
  <c r="C12" i="5"/>
  <c r="C13" i="5"/>
  <c r="C14" i="5"/>
  <c r="C15" i="5"/>
  <c r="C16" i="5"/>
  <c r="C11" i="5"/>
  <c r="D13" i="4"/>
  <c r="D12" i="4"/>
  <c r="D11" i="4"/>
  <c r="D10" i="4"/>
  <c r="D9" i="4"/>
  <c r="D8" i="4"/>
  <c r="D7" i="4"/>
  <c r="B17" i="3"/>
  <c r="C16" i="3"/>
  <c r="C17" i="3" s="1"/>
  <c r="B15" i="3"/>
  <c r="C14" i="3"/>
  <c r="B14" i="3"/>
  <c r="C13" i="3"/>
  <c r="B13" i="3"/>
  <c r="C12" i="3"/>
  <c r="B12" i="3"/>
  <c r="C8" i="3"/>
  <c r="B8" i="3"/>
  <c r="B7" i="3"/>
  <c r="C7" i="3" s="1"/>
  <c r="B6" i="3"/>
  <c r="C6" i="3" s="1"/>
  <c r="B5" i="3"/>
  <c r="C5" i="3" s="1"/>
  <c r="C8" i="2"/>
  <c r="C27" i="1"/>
  <c r="C17" i="1"/>
  <c r="C8" i="1"/>
</calcChain>
</file>

<file path=xl/sharedStrings.xml><?xml version="1.0" encoding="utf-8"?>
<sst xmlns="http://schemas.openxmlformats.org/spreadsheetml/2006/main" count="123" uniqueCount="82">
  <si>
    <t>Parameter</t>
  </si>
  <si>
    <t xml:space="preserve">Value </t>
  </si>
  <si>
    <t xml:space="preserve">Rating </t>
  </si>
  <si>
    <t xml:space="preserve">Compressive strength </t>
  </si>
  <si>
    <t>160 MPa</t>
  </si>
  <si>
    <t>RQD (%)</t>
  </si>
  <si>
    <t xml:space="preserve">Joint Spacing </t>
  </si>
  <si>
    <t>0.24 m</t>
  </si>
  <si>
    <t>Condition of joints</t>
  </si>
  <si>
    <t xml:space="preserve">Steep and rough </t>
  </si>
  <si>
    <t xml:space="preserve">Groundwater </t>
  </si>
  <si>
    <r>
      <rPr>
        <sz val="11"/>
        <color theme="1"/>
        <rFont val="Calibri"/>
        <family val="2"/>
        <scheme val="minor"/>
      </rPr>
      <t>u/</t>
    </r>
    <r>
      <rPr>
        <sz val="11"/>
        <color theme="1"/>
        <rFont val="Calibri"/>
        <family val="2"/>
      </rPr>
      <t>σ</t>
    </r>
  </si>
  <si>
    <t xml:space="preserve">Rating adjustment </t>
  </si>
  <si>
    <t xml:space="preserve">Tunnel driven against dip, dip = 50 deg, fair </t>
  </si>
  <si>
    <t>RMR</t>
  </si>
  <si>
    <t xml:space="preserve">Persistence </t>
  </si>
  <si>
    <t>Less than 1 mm</t>
  </si>
  <si>
    <t>Aperture (mm)</t>
  </si>
  <si>
    <t xml:space="preserve">None </t>
  </si>
  <si>
    <t xml:space="preserve">Roughness </t>
  </si>
  <si>
    <t xml:space="preserve">Infilling </t>
  </si>
  <si>
    <t xml:space="preserve">Weathering </t>
  </si>
  <si>
    <t xml:space="preserve">Unweathered with occasional strains </t>
  </si>
  <si>
    <t xml:space="preserve">Drive Parallel </t>
  </si>
  <si>
    <t xml:space="preserve">Tunnel driven parallel dip, dip = 50 deg, fair </t>
  </si>
  <si>
    <t>UCS</t>
  </si>
  <si>
    <t>Good (about 75 - 90), take 85%</t>
  </si>
  <si>
    <t xml:space="preserve">Joint space </t>
  </si>
  <si>
    <t>0.17 m</t>
  </si>
  <si>
    <t xml:space="preserve">Condition of joints </t>
  </si>
  <si>
    <t>Slightly altered with sand coating</t>
  </si>
  <si>
    <t xml:space="preserve">Moist </t>
  </si>
  <si>
    <t xml:space="preserve">Unfavorable </t>
  </si>
  <si>
    <t xml:space="preserve">Parameter </t>
  </si>
  <si>
    <t>Fomula</t>
  </si>
  <si>
    <t>RQD</t>
  </si>
  <si>
    <t xml:space="preserve">Joint Set Number </t>
  </si>
  <si>
    <t>Three joint sets, F</t>
  </si>
  <si>
    <t>Jn</t>
  </si>
  <si>
    <t xml:space="preserve">Joint Roughness Number </t>
  </si>
  <si>
    <t>Rough, planar, E</t>
  </si>
  <si>
    <t>Jr</t>
  </si>
  <si>
    <t xml:space="preserve">Joint Alteration Number </t>
  </si>
  <si>
    <t>Slightly altered with sand strains, C</t>
  </si>
  <si>
    <t>Ja</t>
  </si>
  <si>
    <t xml:space="preserve">Joint Water Reduction Factor </t>
  </si>
  <si>
    <t>Jw</t>
  </si>
  <si>
    <t xml:space="preserve">Stress Reduction Factor </t>
  </si>
  <si>
    <r>
      <rPr>
        <sz val="11"/>
        <color theme="1"/>
        <rFont val="Calibri"/>
        <family val="2"/>
        <scheme val="minor"/>
      </rPr>
      <t xml:space="preserve">Competent rock, </t>
    </r>
    <r>
      <rPr>
        <sz val="11"/>
        <color theme="1"/>
        <rFont val="Calibri"/>
        <family val="2"/>
      </rPr>
      <t>σ</t>
    </r>
    <r>
      <rPr>
        <sz val="11"/>
        <color theme="1"/>
        <rFont val="Calibri"/>
        <family val="2"/>
        <scheme val="minor"/>
      </rPr>
      <t>c/</t>
    </r>
    <r>
      <rPr>
        <sz val="11"/>
        <color theme="1"/>
        <rFont val="Calibri"/>
        <family val="2"/>
      </rPr>
      <t>σ</t>
    </r>
    <r>
      <rPr>
        <sz val="11"/>
        <color theme="1"/>
        <rFont val="Calibri"/>
        <family val="2"/>
        <scheme val="minor"/>
      </rPr>
      <t>1= 30</t>
    </r>
  </si>
  <si>
    <t>SRF</t>
  </si>
  <si>
    <t>Q</t>
  </si>
  <si>
    <t xml:space="preserve">Rock Mass Structure </t>
  </si>
  <si>
    <t xml:space="preserve">Three joint sets, between massive and blocky </t>
  </si>
  <si>
    <t xml:space="preserve">Joint Surface Conditions </t>
  </si>
  <si>
    <t>Slightly altered, between very good and good</t>
  </si>
  <si>
    <t>GSI</t>
  </si>
  <si>
    <r>
      <rPr>
        <b/>
        <sz val="11"/>
        <color theme="1"/>
        <rFont val="Calibri"/>
        <family val="2"/>
        <scheme val="minor"/>
      </rPr>
      <t>75</t>
    </r>
    <r>
      <rPr>
        <b/>
        <sz val="11"/>
        <color theme="1"/>
        <rFont val="Calibri"/>
        <family val="2"/>
      </rPr>
      <t>±</t>
    </r>
    <r>
      <rPr>
        <b/>
        <sz val="11"/>
        <color theme="1"/>
        <rFont val="Calibri"/>
        <family val="2"/>
        <scheme val="minor"/>
      </rPr>
      <t>5</t>
    </r>
  </si>
  <si>
    <t>E (MPa)</t>
  </si>
  <si>
    <t>v</t>
  </si>
  <si>
    <r>
      <rPr>
        <b/>
        <sz val="11"/>
        <color theme="1"/>
        <rFont val="Calibri"/>
        <family val="2"/>
      </rPr>
      <t>σ</t>
    </r>
    <r>
      <rPr>
        <b/>
        <sz val="11"/>
        <color theme="1"/>
        <rFont val="Calibri"/>
        <family val="2"/>
        <scheme val="minor"/>
      </rPr>
      <t>x (MPa)</t>
    </r>
  </si>
  <si>
    <r>
      <rPr>
        <b/>
        <sz val="11"/>
        <color theme="1"/>
        <rFont val="Calibri"/>
        <family val="2"/>
      </rPr>
      <t>σ</t>
    </r>
    <r>
      <rPr>
        <b/>
        <sz val="11"/>
        <color theme="1"/>
        <rFont val="Calibri"/>
        <family val="2"/>
        <scheme val="minor"/>
      </rPr>
      <t>y (MPa)</t>
    </r>
  </si>
  <si>
    <r>
      <rPr>
        <b/>
        <sz val="11"/>
        <color theme="1"/>
        <rFont val="Calibri"/>
        <family val="2"/>
      </rPr>
      <t>σ</t>
    </r>
    <r>
      <rPr>
        <b/>
        <sz val="11"/>
        <color theme="1"/>
        <rFont val="Calibri"/>
        <family val="2"/>
        <scheme val="minor"/>
      </rPr>
      <t>z (MPa)</t>
    </r>
  </si>
  <si>
    <t>Case A</t>
  </si>
  <si>
    <t>Case B</t>
  </si>
  <si>
    <r>
      <rPr>
        <b/>
        <sz val="11"/>
        <color theme="1"/>
        <rFont val="Calibri"/>
        <family val="2"/>
      </rPr>
      <t>ɛ</t>
    </r>
    <r>
      <rPr>
        <b/>
        <sz val="11"/>
        <color theme="1"/>
        <rFont val="Calibri"/>
        <family val="2"/>
        <scheme val="minor"/>
      </rPr>
      <t>x</t>
    </r>
  </si>
  <si>
    <t>ɛy</t>
  </si>
  <si>
    <r>
      <rPr>
        <b/>
        <sz val="11"/>
        <color theme="1"/>
        <rFont val="Calibri"/>
        <family val="2"/>
      </rPr>
      <t>ɛ</t>
    </r>
    <r>
      <rPr>
        <b/>
        <sz val="11"/>
        <color theme="1"/>
        <rFont val="Calibri"/>
        <family val="2"/>
        <scheme val="minor"/>
      </rPr>
      <t>z</t>
    </r>
  </si>
  <si>
    <r>
      <rPr>
        <b/>
        <sz val="11"/>
        <color theme="1"/>
        <rFont val="Calibri"/>
        <family val="2"/>
      </rPr>
      <t>γ</t>
    </r>
    <r>
      <rPr>
        <b/>
        <sz val="11"/>
        <color theme="1"/>
        <rFont val="Calibri"/>
        <family val="2"/>
        <scheme val="minor"/>
      </rPr>
      <t>xy</t>
    </r>
  </si>
  <si>
    <t>Areas (SM)</t>
  </si>
  <si>
    <r>
      <rPr>
        <b/>
        <sz val="11"/>
        <color theme="1"/>
        <rFont val="Times New Roman"/>
        <family val="1"/>
      </rPr>
      <t>τ</t>
    </r>
    <r>
      <rPr>
        <b/>
        <sz val="11"/>
        <color theme="1"/>
        <rFont val="Calibri"/>
        <family val="2"/>
        <scheme val="minor"/>
      </rPr>
      <t>xy</t>
    </r>
  </si>
  <si>
    <t>τyz</t>
  </si>
  <si>
    <r>
      <rPr>
        <b/>
        <sz val="11"/>
        <color theme="1"/>
        <rFont val="Times New Roman"/>
        <family val="1"/>
      </rPr>
      <t>τ</t>
    </r>
    <r>
      <rPr>
        <b/>
        <sz val="11"/>
        <color theme="1"/>
        <rFont val="Calibri"/>
        <family val="2"/>
        <scheme val="minor"/>
      </rPr>
      <t>zx</t>
    </r>
  </si>
  <si>
    <t>G</t>
  </si>
  <si>
    <t>ɛvol</t>
  </si>
  <si>
    <t xml:space="preserve">Specimen </t>
  </si>
  <si>
    <t>σ1f</t>
  </si>
  <si>
    <t>σ3f</t>
  </si>
  <si>
    <t>σ1f- σ3f</t>
  </si>
  <si>
    <t xml:space="preserve">Peak </t>
  </si>
  <si>
    <t xml:space="preserve">Residual </t>
  </si>
  <si>
    <t xml:space="preserve">Deviator </t>
  </si>
  <si>
    <t>Sq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</si>
</sst>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0.0000_ "/>
    <numFmt numFmtId="167" formatCode="0.000000_ 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67" fontId="0" fillId="0" borderId="10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5" fillId="0" borderId="9" xfId="0" applyFont="1" applyBorder="1" applyAlignment="1">
      <alignment horizontal="center"/>
    </xf>
    <xf numFmtId="166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9" fontId="0" fillId="0" borderId="10" xfId="0" applyNumberForma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'Q4'!$C$6</c:f>
              <c:strCache>
                <c:ptCount val="1"/>
                <c:pt idx="0">
                  <c:v>σ1f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lang="en-US"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'Q4'!$B$7:$B$13</c:f>
              <c:numCache>
                <c:formatCode>General</c:formatCode>
                <c:ptCount val="7"/>
                <c:pt idx="0">
                  <c:v>2.5</c:v>
                </c:pt>
                <c:pt idx="1">
                  <c:v>4.2</c:v>
                </c:pt>
                <c:pt idx="2">
                  <c:v>5.9</c:v>
                </c:pt>
                <c:pt idx="3">
                  <c:v>7.6</c:v>
                </c:pt>
                <c:pt idx="4">
                  <c:v>9.3000000000000007</c:v>
                </c:pt>
                <c:pt idx="5">
                  <c:v>11</c:v>
                </c:pt>
                <c:pt idx="6">
                  <c:v>12.8</c:v>
                </c:pt>
              </c:numCache>
            </c:numRef>
          </c:xVal>
          <c:yVal>
            <c:numRef>
              <c:f>'Q4'!$C$7:$C$13</c:f>
              <c:numCache>
                <c:formatCode>General</c:formatCode>
                <c:ptCount val="7"/>
                <c:pt idx="0">
                  <c:v>155.30000000000001</c:v>
                </c:pt>
                <c:pt idx="1">
                  <c:v>171.3</c:v>
                </c:pt>
                <c:pt idx="2">
                  <c:v>187.3</c:v>
                </c:pt>
                <c:pt idx="3">
                  <c:v>201.4</c:v>
                </c:pt>
                <c:pt idx="4">
                  <c:v>215.6</c:v>
                </c:pt>
                <c:pt idx="5">
                  <c:v>227.2</c:v>
                </c:pt>
                <c:pt idx="6">
                  <c:v>240.8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2EC-4A21-9E7D-8204DEAC8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8927072"/>
        <c:axId val="368922152"/>
      </c:scatterChart>
      <c:valAx>
        <c:axId val="3689270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en-US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/>
                  <a:t>σ</a:t>
                </a:r>
                <a:r>
                  <a:rPr lang="en-US"/>
                  <a:t>3 (MPa)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lang="en-US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8922152"/>
        <c:crosses val="autoZero"/>
        <c:crossBetween val="midCat"/>
      </c:valAx>
      <c:valAx>
        <c:axId val="368922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/>
                  <a:t>σ</a:t>
                </a:r>
                <a:r>
                  <a:rPr lang="en-US"/>
                  <a:t>1 (MPa)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892707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'Q4'!$D$6</c:f>
              <c:strCache>
                <c:ptCount val="1"/>
                <c:pt idx="0">
                  <c:v>σ1f- σ3f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'Q4'!$B$7:$B$13</c:f>
              <c:numCache>
                <c:formatCode>General</c:formatCode>
                <c:ptCount val="7"/>
                <c:pt idx="0">
                  <c:v>2.5</c:v>
                </c:pt>
                <c:pt idx="1">
                  <c:v>4.2</c:v>
                </c:pt>
                <c:pt idx="2">
                  <c:v>5.9</c:v>
                </c:pt>
                <c:pt idx="3">
                  <c:v>7.6</c:v>
                </c:pt>
                <c:pt idx="4">
                  <c:v>9.3000000000000007</c:v>
                </c:pt>
                <c:pt idx="5">
                  <c:v>11</c:v>
                </c:pt>
                <c:pt idx="6">
                  <c:v>12.8</c:v>
                </c:pt>
              </c:numCache>
            </c:numRef>
          </c:xVal>
          <c:yVal>
            <c:numRef>
              <c:f>'Q4'!$D$7:$D$13</c:f>
              <c:numCache>
                <c:formatCode>General</c:formatCode>
                <c:ptCount val="7"/>
                <c:pt idx="0">
                  <c:v>23347.840000000004</c:v>
                </c:pt>
                <c:pt idx="1">
                  <c:v>27922.410000000007</c:v>
                </c:pt>
                <c:pt idx="2">
                  <c:v>32905.96</c:v>
                </c:pt>
                <c:pt idx="3">
                  <c:v>37558.44</c:v>
                </c:pt>
                <c:pt idx="4">
                  <c:v>42559.689999999995</c:v>
                </c:pt>
                <c:pt idx="5">
                  <c:v>46742.439999999995</c:v>
                </c:pt>
                <c:pt idx="6">
                  <c:v>51984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1BB-48E8-85DD-CC5E916674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3033008"/>
        <c:axId val="373026120"/>
      </c:scatterChart>
      <c:valAx>
        <c:axId val="3730330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/>
                  <a:t>σ</a:t>
                </a:r>
                <a:r>
                  <a:rPr lang="en-US"/>
                  <a:t>3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3026120"/>
        <c:crosses val="autoZero"/>
        <c:crossBetween val="midCat"/>
      </c:valAx>
      <c:valAx>
        <c:axId val="373026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/>
                  <a:t>σ</a:t>
                </a:r>
                <a:r>
                  <a:rPr lang="en-US"/>
                  <a:t>1-</a:t>
                </a:r>
                <a:r>
                  <a:rPr lang="el-GR"/>
                  <a:t>σ</a:t>
                </a:r>
                <a:r>
                  <a:rPr lang="en-US"/>
                  <a:t>3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303300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'Q4'!$C$6</c:f>
              <c:strCache>
                <c:ptCount val="1"/>
                <c:pt idx="0">
                  <c:v>σ1f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'Q4'!$B$7:$B$13</c:f>
              <c:numCache>
                <c:formatCode>General</c:formatCode>
                <c:ptCount val="7"/>
                <c:pt idx="0">
                  <c:v>2.5</c:v>
                </c:pt>
                <c:pt idx="1">
                  <c:v>4.2</c:v>
                </c:pt>
                <c:pt idx="2">
                  <c:v>5.9</c:v>
                </c:pt>
                <c:pt idx="3">
                  <c:v>7.6</c:v>
                </c:pt>
                <c:pt idx="4">
                  <c:v>9.3000000000000007</c:v>
                </c:pt>
                <c:pt idx="5">
                  <c:v>11</c:v>
                </c:pt>
                <c:pt idx="6">
                  <c:v>12.8</c:v>
                </c:pt>
              </c:numCache>
            </c:numRef>
          </c:xVal>
          <c:yVal>
            <c:numRef>
              <c:f>'Q4'!$C$7:$C$13</c:f>
              <c:numCache>
                <c:formatCode>General</c:formatCode>
                <c:ptCount val="7"/>
                <c:pt idx="0">
                  <c:v>155.30000000000001</c:v>
                </c:pt>
                <c:pt idx="1">
                  <c:v>171.3</c:v>
                </c:pt>
                <c:pt idx="2">
                  <c:v>187.3</c:v>
                </c:pt>
                <c:pt idx="3">
                  <c:v>201.4</c:v>
                </c:pt>
                <c:pt idx="4">
                  <c:v>215.6</c:v>
                </c:pt>
                <c:pt idx="5">
                  <c:v>227.2</c:v>
                </c:pt>
                <c:pt idx="6">
                  <c:v>240.8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E5F-45D5-87E0-AABC6DA72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3168008"/>
        <c:axId val="373167352"/>
      </c:scatterChart>
      <c:valAx>
        <c:axId val="3731680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/>
                  <a:t>σ</a:t>
                </a:r>
                <a:r>
                  <a:rPr lang="en-US"/>
                  <a:t>3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3167352"/>
        <c:crosses val="autoZero"/>
        <c:crossBetween val="midCat"/>
      </c:valAx>
      <c:valAx>
        <c:axId val="373167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/>
                  <a:t>σ</a:t>
                </a:r>
                <a:r>
                  <a:rPr lang="en-US"/>
                  <a:t>1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316800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Sheet1!$A$10</c:f>
              <c:strCache>
                <c:ptCount val="1"/>
                <c:pt idx="0">
                  <c:v>Residual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Sheet1!$A$11:$A$16</c:f>
              <c:numCache>
                <c:formatCode>General</c:formatCode>
                <c:ptCount val="6"/>
                <c:pt idx="0">
                  <c:v>18</c:v>
                </c:pt>
                <c:pt idx="1">
                  <c:v>20</c:v>
                </c:pt>
                <c:pt idx="2">
                  <c:v>42</c:v>
                </c:pt>
                <c:pt idx="3">
                  <c:v>50</c:v>
                </c:pt>
                <c:pt idx="4">
                  <c:v>78</c:v>
                </c:pt>
                <c:pt idx="5">
                  <c:v>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98-4C19-B755-A62609AEADFD}"/>
            </c:ext>
          </c:extLst>
        </c:ser>
        <c:ser>
          <c:idx val="1"/>
          <c:order val="1"/>
          <c:tx>
            <c:strRef>
              <c:f>Sheet1!$B$10</c:f>
              <c:strCache>
                <c:ptCount val="1"/>
                <c:pt idx="0">
                  <c:v>Peak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Sheet1!$B$11:$B$16</c:f>
              <c:numCache>
                <c:formatCode>General</c:formatCode>
                <c:ptCount val="6"/>
                <c:pt idx="0">
                  <c:v>40</c:v>
                </c:pt>
                <c:pt idx="1">
                  <c:v>50</c:v>
                </c:pt>
                <c:pt idx="2">
                  <c:v>64</c:v>
                </c:pt>
                <c:pt idx="3">
                  <c:v>70</c:v>
                </c:pt>
                <c:pt idx="4">
                  <c:v>97</c:v>
                </c:pt>
                <c:pt idx="5">
                  <c:v>104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98-4C19-B755-A62609AEA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3225256"/>
        <c:axId val="443221320"/>
      </c:lineChart>
      <c:catAx>
        <c:axId val="443225256"/>
        <c:scaling>
          <c:orientation val="minMax"/>
        </c:scaling>
        <c:delete val="0"/>
        <c:axPos val="b"/>
        <c:title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3221320"/>
        <c:crosses val="autoZero"/>
        <c:auto val="1"/>
        <c:lblAlgn val="ctr"/>
        <c:lblOffset val="100"/>
        <c:noMultiLvlLbl val="0"/>
      </c:catAx>
      <c:valAx>
        <c:axId val="443221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32252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Theoretical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Sheet1!$B$10</c:f>
              <c:strCache>
                <c:ptCount val="1"/>
                <c:pt idx="0">
                  <c:v>Peak 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Sheet1!$A$11:$A$16</c:f>
              <c:numCache>
                <c:formatCode>General</c:formatCode>
                <c:ptCount val="6"/>
                <c:pt idx="0">
                  <c:v>18</c:v>
                </c:pt>
                <c:pt idx="1">
                  <c:v>20</c:v>
                </c:pt>
                <c:pt idx="2">
                  <c:v>42</c:v>
                </c:pt>
                <c:pt idx="3">
                  <c:v>50</c:v>
                </c:pt>
                <c:pt idx="4">
                  <c:v>78</c:v>
                </c:pt>
                <c:pt idx="5">
                  <c:v>98</c:v>
                </c:pt>
              </c:numCache>
            </c:numRef>
          </c:xVal>
          <c:yVal>
            <c:numRef>
              <c:f>Sheet1!$B$11:$B$16</c:f>
              <c:numCache>
                <c:formatCode>General</c:formatCode>
                <c:ptCount val="6"/>
                <c:pt idx="0">
                  <c:v>40</c:v>
                </c:pt>
                <c:pt idx="1">
                  <c:v>50</c:v>
                </c:pt>
                <c:pt idx="2">
                  <c:v>64</c:v>
                </c:pt>
                <c:pt idx="3">
                  <c:v>70</c:v>
                </c:pt>
                <c:pt idx="4">
                  <c:v>97</c:v>
                </c:pt>
                <c:pt idx="5">
                  <c:v>104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8C6-4997-BDC3-5E9B3CD4F0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3220992"/>
        <c:axId val="443221976"/>
      </c:scatterChart>
      <c:valAx>
        <c:axId val="4432209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3221976"/>
        <c:crosses val="autoZero"/>
        <c:crossBetween val="midCat"/>
      </c:valAx>
      <c:valAx>
        <c:axId val="443221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32209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Deviator squared versus stress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Sheet1!$D$10</c:f>
              <c:strCache>
                <c:ptCount val="1"/>
                <c:pt idx="0">
                  <c:v>Sq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Sheet1!$A$11:$A$16</c:f>
              <c:numCache>
                <c:formatCode>General</c:formatCode>
                <c:ptCount val="6"/>
                <c:pt idx="0">
                  <c:v>18</c:v>
                </c:pt>
                <c:pt idx="1">
                  <c:v>20</c:v>
                </c:pt>
                <c:pt idx="2">
                  <c:v>42</c:v>
                </c:pt>
                <c:pt idx="3">
                  <c:v>50</c:v>
                </c:pt>
                <c:pt idx="4">
                  <c:v>78</c:v>
                </c:pt>
                <c:pt idx="5">
                  <c:v>98</c:v>
                </c:pt>
              </c:numCache>
            </c:numRef>
          </c:xVal>
          <c:yVal>
            <c:numRef>
              <c:f>Sheet1!$D$11:$D$16</c:f>
              <c:numCache>
                <c:formatCode>General</c:formatCode>
                <c:ptCount val="6"/>
                <c:pt idx="0">
                  <c:v>484</c:v>
                </c:pt>
                <c:pt idx="1">
                  <c:v>900</c:v>
                </c:pt>
                <c:pt idx="2">
                  <c:v>484</c:v>
                </c:pt>
                <c:pt idx="3">
                  <c:v>400</c:v>
                </c:pt>
                <c:pt idx="4">
                  <c:v>361</c:v>
                </c:pt>
                <c:pt idx="5">
                  <c:v>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729-426E-941D-70C41BF4AB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7867184"/>
        <c:axId val="367880960"/>
      </c:scatterChart>
      <c:valAx>
        <c:axId val="3678671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7880960"/>
        <c:crosses val="autoZero"/>
        <c:crossBetween val="midCat"/>
      </c:valAx>
      <c:valAx>
        <c:axId val="367880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78671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76200</xdr:colOff>
      <xdr:row>0</xdr:row>
      <xdr:rowOff>0</xdr:rowOff>
    </xdr:from>
    <xdr:to>
      <xdr:col>17</xdr:col>
      <xdr:colOff>381000</xdr:colOff>
      <xdr:row>15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220980</xdr:colOff>
      <xdr:row>5</xdr:row>
      <xdr:rowOff>106680</xdr:rowOff>
    </xdr:from>
    <xdr:to>
      <xdr:col>12</xdr:col>
      <xdr:colOff>525780</xdr:colOff>
      <xdr:row>20</xdr:row>
      <xdr:rowOff>106680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243840</xdr:colOff>
      <xdr:row>1</xdr:row>
      <xdr:rowOff>76200</xdr:rowOff>
    </xdr:from>
    <xdr:to>
      <xdr:col>9</xdr:col>
      <xdr:colOff>495300</xdr:colOff>
      <xdr:row>16</xdr:row>
      <xdr:rowOff>76200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281940</xdr:colOff>
      <xdr:row>0</xdr:row>
      <xdr:rowOff>140970</xdr:rowOff>
    </xdr:from>
    <xdr:to>
      <xdr:col>13</xdr:col>
      <xdr:colOff>586740</xdr:colOff>
      <xdr:row>15</xdr:row>
      <xdr:rowOff>140970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495300</xdr:colOff>
      <xdr:row>17</xdr:row>
      <xdr:rowOff>45720</xdr:rowOff>
    </xdr:from>
    <xdr:to>
      <xdr:col>15</xdr:col>
      <xdr:colOff>190500</xdr:colOff>
      <xdr:row>32</xdr:row>
      <xdr:rowOff>45720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18</xdr:row>
      <xdr:rowOff>129540</xdr:rowOff>
    </xdr:from>
    <xdr:to>
      <xdr:col>7</xdr:col>
      <xdr:colOff>304800</xdr:colOff>
      <xdr:row>33</xdr:row>
      <xdr:rowOff>129540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sqref="A1:C1"/>
    </sheetView>
  </sheetViews>
  <sheetFormatPr defaultColWidth="9" defaultRowHeight="14.4"/>
  <cols>
    <col min="1" max="1" width="18.6640625" customWidth="1"/>
    <col min="2" max="2" width="35.109375" customWidth="1"/>
  </cols>
  <sheetData>
    <row r="1" spans="1:3">
      <c r="A1" s="5" t="s">
        <v>0</v>
      </c>
      <c r="B1" s="6" t="s">
        <v>1</v>
      </c>
      <c r="C1" s="15" t="s">
        <v>2</v>
      </c>
    </row>
    <row r="2" spans="1:3">
      <c r="A2" s="19" t="s">
        <v>3</v>
      </c>
      <c r="B2" s="21" t="s">
        <v>4</v>
      </c>
      <c r="C2" s="18">
        <v>12</v>
      </c>
    </row>
    <row r="3" spans="1:3">
      <c r="A3" s="19" t="s">
        <v>5</v>
      </c>
      <c r="B3" s="21">
        <v>74</v>
      </c>
      <c r="C3" s="18">
        <v>13</v>
      </c>
    </row>
    <row r="4" spans="1:3">
      <c r="A4" s="19" t="s">
        <v>6</v>
      </c>
      <c r="B4" s="21" t="s">
        <v>7</v>
      </c>
      <c r="C4" s="18">
        <v>10</v>
      </c>
    </row>
    <row r="5" spans="1:3">
      <c r="A5" s="19" t="s">
        <v>8</v>
      </c>
      <c r="B5" s="21" t="s">
        <v>9</v>
      </c>
      <c r="C5" s="18">
        <v>30</v>
      </c>
    </row>
    <row r="6" spans="1:3">
      <c r="A6" s="19" t="s">
        <v>10</v>
      </c>
      <c r="B6" s="27" t="s">
        <v>11</v>
      </c>
      <c r="C6" s="18">
        <v>7</v>
      </c>
    </row>
    <row r="7" spans="1:3">
      <c r="A7" s="19" t="s">
        <v>12</v>
      </c>
      <c r="B7" s="21" t="s">
        <v>13</v>
      </c>
      <c r="C7" s="18">
        <v>-5</v>
      </c>
    </row>
    <row r="8" spans="1:3">
      <c r="A8" s="9"/>
      <c r="B8" s="24" t="s">
        <v>14</v>
      </c>
      <c r="C8" s="25">
        <f>SUM(C2:C7)</f>
        <v>67</v>
      </c>
    </row>
    <row r="11" spans="1:3">
      <c r="A11" s="5" t="s">
        <v>0</v>
      </c>
      <c r="B11" s="6" t="s">
        <v>1</v>
      </c>
      <c r="C11" s="15" t="s">
        <v>2</v>
      </c>
    </row>
    <row r="12" spans="1:3">
      <c r="A12" s="19" t="s">
        <v>15</v>
      </c>
      <c r="B12" s="21" t="s">
        <v>16</v>
      </c>
      <c r="C12" s="18">
        <v>5</v>
      </c>
    </row>
    <row r="13" spans="1:3">
      <c r="A13" s="19" t="s">
        <v>17</v>
      </c>
      <c r="B13" s="21" t="s">
        <v>18</v>
      </c>
      <c r="C13" s="18">
        <v>6</v>
      </c>
    </row>
    <row r="14" spans="1:3">
      <c r="A14" s="19" t="s">
        <v>19</v>
      </c>
      <c r="B14" s="21" t="s">
        <v>9</v>
      </c>
      <c r="C14" s="18">
        <v>6</v>
      </c>
    </row>
    <row r="15" spans="1:3">
      <c r="A15" s="19" t="s">
        <v>20</v>
      </c>
      <c r="B15" s="21" t="s">
        <v>18</v>
      </c>
      <c r="C15" s="18">
        <v>6</v>
      </c>
    </row>
    <row r="16" spans="1:3">
      <c r="A16" s="19" t="s">
        <v>21</v>
      </c>
      <c r="B16" s="21" t="s">
        <v>22</v>
      </c>
      <c r="C16" s="18">
        <v>6</v>
      </c>
    </row>
    <row r="17" spans="1:3">
      <c r="A17" s="9"/>
      <c r="B17" s="24" t="s">
        <v>2</v>
      </c>
      <c r="C17" s="25">
        <f>SUM(C12:C16)</f>
        <v>29</v>
      </c>
    </row>
    <row r="19" spans="1:3">
      <c r="A19" s="29" t="s">
        <v>23</v>
      </c>
      <c r="B19" s="30"/>
      <c r="C19" s="31"/>
    </row>
    <row r="20" spans="1:3">
      <c r="A20" s="5" t="s">
        <v>0</v>
      </c>
      <c r="B20" s="6" t="s">
        <v>1</v>
      </c>
      <c r="C20" s="15" t="s">
        <v>2</v>
      </c>
    </row>
    <row r="21" spans="1:3">
      <c r="A21" s="19" t="s">
        <v>3</v>
      </c>
      <c r="B21" s="21" t="s">
        <v>4</v>
      </c>
      <c r="C21" s="18">
        <v>12</v>
      </c>
    </row>
    <row r="22" spans="1:3">
      <c r="A22" s="19" t="s">
        <v>5</v>
      </c>
      <c r="B22" s="21">
        <v>74</v>
      </c>
      <c r="C22" s="18">
        <v>13</v>
      </c>
    </row>
    <row r="23" spans="1:3">
      <c r="A23" s="19" t="s">
        <v>6</v>
      </c>
      <c r="B23" s="21" t="s">
        <v>7</v>
      </c>
      <c r="C23" s="18">
        <v>10</v>
      </c>
    </row>
    <row r="24" spans="1:3">
      <c r="A24" s="19" t="s">
        <v>8</v>
      </c>
      <c r="B24" s="21" t="s">
        <v>9</v>
      </c>
      <c r="C24" s="18">
        <v>30</v>
      </c>
    </row>
    <row r="25" spans="1:3">
      <c r="A25" s="19" t="s">
        <v>10</v>
      </c>
      <c r="B25" s="27" t="s">
        <v>11</v>
      </c>
      <c r="C25" s="18">
        <v>7</v>
      </c>
    </row>
    <row r="26" spans="1:3">
      <c r="A26" s="19" t="s">
        <v>12</v>
      </c>
      <c r="B26" s="21" t="s">
        <v>24</v>
      </c>
      <c r="C26" s="18">
        <v>-12</v>
      </c>
    </row>
    <row r="27" spans="1:3">
      <c r="A27" s="9"/>
      <c r="B27" s="24" t="s">
        <v>14</v>
      </c>
      <c r="C27" s="25">
        <f>SUM(C21:C26)</f>
        <v>60</v>
      </c>
    </row>
  </sheetData>
  <mergeCells count="1">
    <mergeCell ref="A19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opLeftCell="A19" workbookViewId="0">
      <selection activeCell="B18" sqref="B18"/>
    </sheetView>
  </sheetViews>
  <sheetFormatPr defaultColWidth="8.88671875" defaultRowHeight="14.4"/>
  <cols>
    <col min="1" max="1" width="25.33203125" customWidth="1"/>
    <col min="2" max="2" width="37.88671875" customWidth="1"/>
  </cols>
  <sheetData>
    <row r="1" spans="1:4">
      <c r="A1" s="5" t="s">
        <v>0</v>
      </c>
      <c r="B1" s="6" t="s">
        <v>1</v>
      </c>
      <c r="C1" s="15" t="s">
        <v>2</v>
      </c>
    </row>
    <row r="2" spans="1:4">
      <c r="A2" s="19" t="s">
        <v>25</v>
      </c>
      <c r="B2" s="21">
        <v>255</v>
      </c>
      <c r="C2" s="18">
        <v>15</v>
      </c>
    </row>
    <row r="3" spans="1:4">
      <c r="A3" s="19" t="s">
        <v>5</v>
      </c>
      <c r="B3" s="21" t="s">
        <v>26</v>
      </c>
      <c r="C3" s="18">
        <v>17</v>
      </c>
    </row>
    <row r="4" spans="1:4">
      <c r="A4" s="19" t="s">
        <v>27</v>
      </c>
      <c r="B4" s="21" t="s">
        <v>28</v>
      </c>
      <c r="C4" s="18">
        <v>8</v>
      </c>
    </row>
    <row r="5" spans="1:4">
      <c r="A5" s="19" t="s">
        <v>29</v>
      </c>
      <c r="B5" s="21" t="s">
        <v>30</v>
      </c>
      <c r="C5" s="18">
        <v>20</v>
      </c>
    </row>
    <row r="6" spans="1:4">
      <c r="A6" s="19" t="s">
        <v>10</v>
      </c>
      <c r="B6" s="21" t="s">
        <v>31</v>
      </c>
      <c r="C6" s="18">
        <v>10</v>
      </c>
    </row>
    <row r="7" spans="1:4">
      <c r="A7" s="19" t="s">
        <v>12</v>
      </c>
      <c r="B7" s="21" t="s">
        <v>32</v>
      </c>
      <c r="C7" s="18">
        <v>-10</v>
      </c>
    </row>
    <row r="8" spans="1:4">
      <c r="A8" s="9"/>
      <c r="B8" s="24" t="s">
        <v>14</v>
      </c>
      <c r="C8" s="25">
        <f>SUM(C2:C7)</f>
        <v>60</v>
      </c>
    </row>
    <row r="12" spans="1:4">
      <c r="A12" s="5" t="s">
        <v>33</v>
      </c>
      <c r="B12" s="6" t="s">
        <v>1</v>
      </c>
      <c r="C12" s="6" t="s">
        <v>34</v>
      </c>
      <c r="D12" s="15" t="s">
        <v>1</v>
      </c>
    </row>
    <row r="13" spans="1:4">
      <c r="A13" s="19" t="s">
        <v>5</v>
      </c>
      <c r="B13" s="26">
        <v>0.85</v>
      </c>
      <c r="C13" s="21" t="s">
        <v>35</v>
      </c>
      <c r="D13" s="18">
        <v>85</v>
      </c>
    </row>
    <row r="14" spans="1:4">
      <c r="A14" s="19" t="s">
        <v>36</v>
      </c>
      <c r="B14" s="21" t="s">
        <v>37</v>
      </c>
      <c r="C14" s="21" t="s">
        <v>38</v>
      </c>
      <c r="D14" s="18">
        <v>9</v>
      </c>
    </row>
    <row r="15" spans="1:4">
      <c r="A15" s="19" t="s">
        <v>39</v>
      </c>
      <c r="B15" s="21" t="s">
        <v>40</v>
      </c>
      <c r="C15" s="21" t="s">
        <v>41</v>
      </c>
      <c r="D15" s="18">
        <v>1.5</v>
      </c>
    </row>
    <row r="16" spans="1:4">
      <c r="A16" s="19" t="s">
        <v>42</v>
      </c>
      <c r="B16" s="21" t="s">
        <v>43</v>
      </c>
      <c r="C16" s="21" t="s">
        <v>44</v>
      </c>
      <c r="D16" s="18">
        <v>2</v>
      </c>
    </row>
    <row r="17" spans="1:4">
      <c r="A17" s="19" t="s">
        <v>45</v>
      </c>
      <c r="B17" s="21" t="s">
        <v>31</v>
      </c>
      <c r="C17" s="21" t="s">
        <v>46</v>
      </c>
      <c r="D17" s="18">
        <v>1</v>
      </c>
    </row>
    <row r="18" spans="1:4">
      <c r="A18" s="19" t="s">
        <v>47</v>
      </c>
      <c r="B18" s="27" t="s">
        <v>48</v>
      </c>
      <c r="C18" s="21" t="s">
        <v>49</v>
      </c>
      <c r="D18" s="18">
        <v>1</v>
      </c>
    </row>
    <row r="19" spans="1:4">
      <c r="A19" s="9"/>
      <c r="B19" s="24" t="s">
        <v>50</v>
      </c>
      <c r="C19" s="10"/>
      <c r="D19" s="25">
        <v>7.08</v>
      </c>
    </row>
    <row r="23" spans="1:4">
      <c r="A23" s="5" t="s">
        <v>33</v>
      </c>
      <c r="B23" s="15" t="s">
        <v>1</v>
      </c>
    </row>
    <row r="24" spans="1:4">
      <c r="A24" s="19" t="s">
        <v>51</v>
      </c>
      <c r="B24" s="18" t="s">
        <v>52</v>
      </c>
    </row>
    <row r="25" spans="1:4">
      <c r="A25" s="19" t="s">
        <v>53</v>
      </c>
      <c r="B25" s="18" t="s">
        <v>54</v>
      </c>
    </row>
    <row r="26" spans="1:4">
      <c r="A26" s="28" t="s">
        <v>55</v>
      </c>
      <c r="B26" s="25" t="s">
        <v>56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4" workbookViewId="0">
      <selection activeCell="A10" sqref="A10:C17"/>
    </sheetView>
  </sheetViews>
  <sheetFormatPr defaultColWidth="8.88671875" defaultRowHeight="14.4"/>
  <cols>
    <col min="1" max="1" width="9.33203125" customWidth="1"/>
    <col min="2" max="2" width="14.109375"/>
    <col min="3" max="3" width="10.6640625"/>
  </cols>
  <sheetData>
    <row r="1" spans="1:6">
      <c r="B1" s="5" t="s">
        <v>57</v>
      </c>
      <c r="C1" s="6" t="s">
        <v>58</v>
      </c>
      <c r="D1" s="7" t="s">
        <v>59</v>
      </c>
      <c r="E1" s="7" t="s">
        <v>60</v>
      </c>
      <c r="F1" s="8" t="s">
        <v>61</v>
      </c>
    </row>
    <row r="2" spans="1:6">
      <c r="B2" s="9">
        <v>10000</v>
      </c>
      <c r="C2" s="10">
        <v>0.25</v>
      </c>
      <c r="D2" s="10">
        <v>5</v>
      </c>
      <c r="E2" s="10">
        <v>50</v>
      </c>
      <c r="F2" s="11">
        <v>5</v>
      </c>
    </row>
    <row r="3" spans="1:6">
      <c r="B3" s="12"/>
      <c r="C3" s="13"/>
      <c r="D3" s="3"/>
      <c r="E3" s="3"/>
      <c r="F3" s="3"/>
    </row>
    <row r="4" spans="1:6">
      <c r="A4" s="14"/>
      <c r="B4" s="6" t="s">
        <v>62</v>
      </c>
      <c r="C4" s="15" t="s">
        <v>63</v>
      </c>
    </row>
    <row r="5" spans="1:6">
      <c r="A5" s="16" t="s">
        <v>64</v>
      </c>
      <c r="B5" s="17">
        <f>(D2-C2*(E2+F2))/B2</f>
        <v>-8.7500000000000002E-4</v>
      </c>
      <c r="C5" s="18">
        <f>B5</f>
        <v>-8.7500000000000002E-4</v>
      </c>
    </row>
    <row r="6" spans="1:6">
      <c r="A6" s="19" t="s">
        <v>65</v>
      </c>
      <c r="B6" s="17">
        <f>(E2-C2*(D2+F2))/B2</f>
        <v>4.7499999999999999E-3</v>
      </c>
      <c r="C6" s="18">
        <f>B6</f>
        <v>4.7499999999999999E-3</v>
      </c>
    </row>
    <row r="7" spans="1:6">
      <c r="A7" s="16" t="s">
        <v>66</v>
      </c>
      <c r="B7" s="17">
        <f>(F2-C2*(D2+E2))/B2</f>
        <v>-8.7500000000000002E-4</v>
      </c>
      <c r="C7" s="18">
        <f>B7</f>
        <v>-8.7500000000000002E-4</v>
      </c>
    </row>
    <row r="8" spans="1:6">
      <c r="A8" s="20" t="s">
        <v>67</v>
      </c>
      <c r="B8" s="10">
        <f>1/(B15*B12)</f>
        <v>4.9999999999999998E-8</v>
      </c>
      <c r="C8" s="11">
        <f>1/(B15*C12)</f>
        <v>5.0000000000000004E-6</v>
      </c>
    </row>
    <row r="10" spans="1:6">
      <c r="A10" s="14"/>
      <c r="B10" s="6" t="s">
        <v>62</v>
      </c>
      <c r="C10" s="15" t="s">
        <v>63</v>
      </c>
      <c r="D10" s="3"/>
      <c r="E10" s="3"/>
      <c r="F10" s="3"/>
    </row>
    <row r="11" spans="1:6">
      <c r="A11" s="19" t="s">
        <v>68</v>
      </c>
      <c r="B11" s="21">
        <v>1E-3</v>
      </c>
      <c r="C11" s="18">
        <v>0.1</v>
      </c>
      <c r="D11" s="3"/>
      <c r="E11" s="3"/>
      <c r="F11" s="3"/>
    </row>
    <row r="12" spans="1:6">
      <c r="A12" s="22" t="s">
        <v>69</v>
      </c>
      <c r="B12" s="21">
        <f>D2/B11</f>
        <v>5000</v>
      </c>
      <c r="C12" s="18">
        <f>D2/C11</f>
        <v>50</v>
      </c>
      <c r="D12" s="3"/>
      <c r="E12" s="3"/>
      <c r="F12" s="3"/>
    </row>
    <row r="13" spans="1:6">
      <c r="A13" s="19" t="s">
        <v>70</v>
      </c>
      <c r="B13" s="21">
        <f>E2/B11</f>
        <v>50000</v>
      </c>
      <c r="C13" s="18">
        <f>E2/C11</f>
        <v>500</v>
      </c>
      <c r="D13" s="3"/>
      <c r="E13" s="3"/>
      <c r="F13" s="3"/>
    </row>
    <row r="14" spans="1:6">
      <c r="A14" s="22" t="s">
        <v>71</v>
      </c>
      <c r="B14" s="21">
        <f>F2/B11</f>
        <v>5000</v>
      </c>
      <c r="C14" s="18">
        <f>F2/C11</f>
        <v>50</v>
      </c>
      <c r="D14" s="3"/>
      <c r="E14" s="3"/>
      <c r="F14" s="3"/>
    </row>
    <row r="15" spans="1:6">
      <c r="A15" s="19" t="s">
        <v>72</v>
      </c>
      <c r="B15" s="32">
        <f>B2/(2*(1+C2))</f>
        <v>4000</v>
      </c>
      <c r="C15" s="33"/>
      <c r="D15" s="3"/>
      <c r="E15" s="3"/>
      <c r="F15" s="3"/>
    </row>
    <row r="16" spans="1:6">
      <c r="A16" s="16" t="s">
        <v>61</v>
      </c>
      <c r="B16" s="21">
        <v>0</v>
      </c>
      <c r="C16" s="18">
        <f>C2*(D2+E2)</f>
        <v>13.75</v>
      </c>
      <c r="D16" s="3"/>
      <c r="E16" s="3"/>
      <c r="F16" s="3"/>
    </row>
    <row r="17" spans="1:6">
      <c r="A17" s="20" t="s">
        <v>73</v>
      </c>
      <c r="B17" s="23">
        <f>((1-2*C2)/B2)*(D2+E2)</f>
        <v>2.7500000000000003E-3</v>
      </c>
      <c r="C17" s="23">
        <f>((1-2*C2)/B2)*(D2+E2+C16)</f>
        <v>3.4375E-3</v>
      </c>
      <c r="D17" s="3"/>
      <c r="E17" s="3"/>
      <c r="F17" s="3"/>
    </row>
    <row r="18" spans="1:6">
      <c r="A18" s="3"/>
      <c r="B18" s="3"/>
      <c r="C18" s="3"/>
      <c r="D18" s="3"/>
      <c r="E18" s="3"/>
      <c r="F18" s="3"/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</sheetData>
  <mergeCells count="1">
    <mergeCell ref="B15:C1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B6" sqref="B6:C13"/>
    </sheetView>
  </sheetViews>
  <sheetFormatPr defaultColWidth="8.88671875" defaultRowHeight="14.4"/>
  <cols>
    <col min="4" max="4" width="9.6640625"/>
  </cols>
  <sheetData>
    <row r="1" spans="1:8">
      <c r="A1" s="1" t="s">
        <v>74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</row>
    <row r="2" spans="1:8">
      <c r="A2" s="2" t="s">
        <v>75</v>
      </c>
      <c r="B2" s="3">
        <v>155.30000000000001</v>
      </c>
      <c r="C2" s="3">
        <v>171.3</v>
      </c>
      <c r="D2" s="3">
        <v>187.3</v>
      </c>
      <c r="E2" s="3">
        <v>201.4</v>
      </c>
      <c r="F2" s="3">
        <v>215.6</v>
      </c>
      <c r="G2" s="3">
        <v>227.2</v>
      </c>
      <c r="H2" s="3">
        <v>240.8</v>
      </c>
    </row>
    <row r="3" spans="1:8">
      <c r="A3" s="2" t="s">
        <v>76</v>
      </c>
      <c r="B3" s="3">
        <v>2.5</v>
      </c>
      <c r="C3" s="3">
        <v>4.2</v>
      </c>
      <c r="D3" s="3">
        <v>5.9</v>
      </c>
      <c r="E3" s="3">
        <v>7.6</v>
      </c>
      <c r="F3" s="3">
        <v>9.3000000000000007</v>
      </c>
      <c r="G3" s="3">
        <v>11</v>
      </c>
      <c r="H3" s="3">
        <v>12.8</v>
      </c>
    </row>
    <row r="4" spans="1:8">
      <c r="A4" s="3"/>
      <c r="B4" s="3"/>
      <c r="C4" s="3"/>
      <c r="D4" s="3"/>
      <c r="E4" s="3"/>
      <c r="F4" s="3"/>
      <c r="G4" s="3"/>
      <c r="H4" s="3"/>
    </row>
    <row r="5" spans="1:8">
      <c r="A5" s="3"/>
      <c r="B5" s="3"/>
      <c r="C5" s="3"/>
      <c r="D5" s="3"/>
      <c r="E5" s="3"/>
      <c r="F5" s="3"/>
      <c r="G5" s="3"/>
      <c r="H5" s="3"/>
    </row>
    <row r="6" spans="1:8">
      <c r="A6" s="2" t="s">
        <v>75</v>
      </c>
      <c r="B6" s="2" t="s">
        <v>76</v>
      </c>
      <c r="C6" s="2" t="s">
        <v>75</v>
      </c>
      <c r="D6" s="2" t="s">
        <v>77</v>
      </c>
      <c r="E6" s="3"/>
      <c r="F6" s="3"/>
      <c r="G6" s="3"/>
      <c r="H6" s="3"/>
    </row>
    <row r="7" spans="1:8">
      <c r="A7" s="3">
        <v>155.30000000000001</v>
      </c>
      <c r="B7" s="3">
        <v>2.5</v>
      </c>
      <c r="C7" s="3">
        <v>155.30000000000001</v>
      </c>
      <c r="D7" s="4">
        <f>(C7-B7)*(C7-B7)</f>
        <v>23347.840000000004</v>
      </c>
      <c r="E7" s="3"/>
      <c r="F7" s="3"/>
      <c r="G7" s="3"/>
      <c r="H7" s="3"/>
    </row>
    <row r="8" spans="1:8">
      <c r="A8" s="3">
        <v>171.3</v>
      </c>
      <c r="B8" s="3">
        <v>4.2</v>
      </c>
      <c r="C8" s="3">
        <v>171.3</v>
      </c>
      <c r="D8" s="4">
        <f t="shared" ref="D8:D13" si="0">(C8-B8)*(C8-B8)</f>
        <v>27922.410000000007</v>
      </c>
      <c r="E8" s="3"/>
      <c r="F8" s="3"/>
      <c r="G8" s="3"/>
      <c r="H8" s="3"/>
    </row>
    <row r="9" spans="1:8">
      <c r="A9" s="3">
        <v>187.3</v>
      </c>
      <c r="B9" s="3">
        <v>5.9</v>
      </c>
      <c r="C9" s="3">
        <v>187.3</v>
      </c>
      <c r="D9" s="4">
        <f t="shared" si="0"/>
        <v>32905.96</v>
      </c>
      <c r="E9" s="3"/>
      <c r="F9" s="3"/>
      <c r="G9" s="3"/>
      <c r="H9" s="3"/>
    </row>
    <row r="10" spans="1:8">
      <c r="A10" s="3">
        <v>201.4</v>
      </c>
      <c r="B10" s="3">
        <v>7.6</v>
      </c>
      <c r="C10" s="3">
        <v>201.4</v>
      </c>
      <c r="D10" s="4">
        <f t="shared" si="0"/>
        <v>37558.44</v>
      </c>
      <c r="E10" s="3"/>
      <c r="F10" s="3"/>
      <c r="G10" s="3"/>
      <c r="H10" s="3"/>
    </row>
    <row r="11" spans="1:8">
      <c r="A11" s="3">
        <v>215.6</v>
      </c>
      <c r="B11" s="3">
        <v>9.3000000000000007</v>
      </c>
      <c r="C11" s="3">
        <v>215.6</v>
      </c>
      <c r="D11" s="4">
        <f t="shared" si="0"/>
        <v>42559.689999999995</v>
      </c>
      <c r="E11" s="3"/>
      <c r="F11" s="3"/>
      <c r="G11" s="3"/>
      <c r="H11" s="3"/>
    </row>
    <row r="12" spans="1:8">
      <c r="A12" s="3">
        <v>227.2</v>
      </c>
      <c r="B12" s="3">
        <v>11</v>
      </c>
      <c r="C12" s="3">
        <v>227.2</v>
      </c>
      <c r="D12" s="4">
        <f t="shared" si="0"/>
        <v>46742.439999999995</v>
      </c>
      <c r="E12" s="3"/>
      <c r="F12" s="3"/>
      <c r="G12" s="3"/>
      <c r="H12" s="3"/>
    </row>
    <row r="13" spans="1:8">
      <c r="A13" s="3">
        <v>240.8</v>
      </c>
      <c r="B13" s="3">
        <v>12.8</v>
      </c>
      <c r="C13" s="3">
        <v>240.8</v>
      </c>
      <c r="D13" s="4">
        <f t="shared" si="0"/>
        <v>51984</v>
      </c>
      <c r="E13" s="3"/>
      <c r="F13" s="3"/>
      <c r="G13" s="3"/>
      <c r="H13" s="3"/>
    </row>
    <row r="14" spans="1:8">
      <c r="A14" s="3"/>
      <c r="B14" s="3"/>
      <c r="C14" s="3"/>
      <c r="D14" s="3"/>
      <c r="E14" s="3"/>
      <c r="F14" s="3"/>
      <c r="G14" s="3"/>
      <c r="H14" s="3"/>
    </row>
    <row r="15" spans="1:8">
      <c r="A15" s="3"/>
      <c r="B15" s="3"/>
      <c r="C15" s="3"/>
      <c r="D15" s="3"/>
      <c r="E15" s="3"/>
      <c r="F15" s="3"/>
      <c r="G15" s="3"/>
      <c r="H15" s="3"/>
    </row>
    <row r="16" spans="1:8">
      <c r="A16" s="3"/>
      <c r="B16" s="3"/>
      <c r="C16" s="3"/>
      <c r="D16" s="3"/>
      <c r="E16" s="3"/>
      <c r="F16" s="3"/>
      <c r="G16" s="3"/>
      <c r="H16" s="3"/>
    </row>
    <row r="17" spans="1:8">
      <c r="A17" s="3"/>
      <c r="B17" s="3"/>
      <c r="C17" s="3"/>
      <c r="D17" s="3"/>
      <c r="E17" s="3"/>
      <c r="F17" s="3"/>
      <c r="G17" s="3"/>
      <c r="H17" s="3"/>
    </row>
    <row r="18" spans="1:8">
      <c r="A18" s="3"/>
      <c r="B18" s="3"/>
      <c r="C18" s="3"/>
      <c r="D18" s="3"/>
      <c r="E18" s="3"/>
      <c r="F18" s="3"/>
      <c r="G18" s="3"/>
      <c r="H18" s="3"/>
    </row>
    <row r="19" spans="1:8">
      <c r="A19" s="3"/>
      <c r="B19" s="3"/>
      <c r="C19" s="3"/>
      <c r="D19" s="3"/>
      <c r="E19" s="3"/>
      <c r="F19" s="3"/>
      <c r="G19" s="3"/>
      <c r="H19" s="3"/>
    </row>
    <row r="20" spans="1:8">
      <c r="A20" s="3"/>
      <c r="B20" s="3"/>
      <c r="C20" s="3"/>
      <c r="D20" s="3"/>
      <c r="E20" s="3"/>
      <c r="F20" s="3"/>
      <c r="G20" s="3"/>
      <c r="H20" s="3"/>
    </row>
    <row r="21" spans="1:8">
      <c r="A21" s="3"/>
      <c r="B21" s="3"/>
      <c r="C21" s="3"/>
      <c r="D21" s="3"/>
      <c r="E21" s="3"/>
      <c r="F21" s="3"/>
      <c r="G21" s="3"/>
      <c r="H21" s="3"/>
    </row>
    <row r="22" spans="1:8">
      <c r="A22" s="3"/>
      <c r="B22" s="3"/>
      <c r="C22" s="3"/>
      <c r="D22" s="3"/>
      <c r="E22" s="3"/>
      <c r="F22" s="3"/>
      <c r="G22" s="3"/>
      <c r="H22" s="3"/>
    </row>
    <row r="23" spans="1:8">
      <c r="A23" s="3"/>
      <c r="B23" s="3"/>
      <c r="C23" s="3"/>
      <c r="D23" s="3"/>
      <c r="E23" s="3"/>
      <c r="F23" s="3"/>
      <c r="G23" s="3"/>
      <c r="H23" s="3"/>
    </row>
  </sheetData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topLeftCell="A19" workbookViewId="0">
      <selection activeCell="D10" activeCellId="1" sqref="A10:A16 D10:D16"/>
    </sheetView>
  </sheetViews>
  <sheetFormatPr defaultRowHeight="14.4"/>
  <sheetData>
    <row r="1" spans="1:4">
      <c r="A1" s="34" t="s">
        <v>79</v>
      </c>
      <c r="B1" s="34" t="s">
        <v>78</v>
      </c>
    </row>
    <row r="2" spans="1:4">
      <c r="A2">
        <v>98</v>
      </c>
      <c r="B2">
        <v>104</v>
      </c>
    </row>
    <row r="3" spans="1:4">
      <c r="A3">
        <v>78</v>
      </c>
      <c r="B3">
        <v>97</v>
      </c>
    </row>
    <row r="4" spans="1:4">
      <c r="A4">
        <v>50</v>
      </c>
      <c r="B4">
        <v>70</v>
      </c>
    </row>
    <row r="5" spans="1:4">
      <c r="A5">
        <v>42</v>
      </c>
      <c r="B5">
        <v>64</v>
      </c>
    </row>
    <row r="6" spans="1:4">
      <c r="A6">
        <v>20</v>
      </c>
      <c r="B6">
        <v>50</v>
      </c>
    </row>
    <row r="7" spans="1:4">
      <c r="A7">
        <v>18</v>
      </c>
      <c r="B7">
        <v>40</v>
      </c>
    </row>
    <row r="10" spans="1:4">
      <c r="A10" s="34" t="s">
        <v>79</v>
      </c>
      <c r="B10" s="34" t="s">
        <v>78</v>
      </c>
      <c r="C10" s="34" t="s">
        <v>80</v>
      </c>
      <c r="D10" s="34" t="s">
        <v>81</v>
      </c>
    </row>
    <row r="11" spans="1:4">
      <c r="A11">
        <v>18</v>
      </c>
      <c r="B11">
        <v>40</v>
      </c>
      <c r="C11">
        <f>B11-A11</f>
        <v>22</v>
      </c>
      <c r="D11">
        <f>C11*C11</f>
        <v>484</v>
      </c>
    </row>
    <row r="12" spans="1:4">
      <c r="A12">
        <v>20</v>
      </c>
      <c r="B12">
        <v>50</v>
      </c>
      <c r="C12">
        <f t="shared" ref="C12:C16" si="0">B12-A12</f>
        <v>30</v>
      </c>
      <c r="D12">
        <f t="shared" ref="D12:D16" si="1">C12*C12</f>
        <v>900</v>
      </c>
    </row>
    <row r="13" spans="1:4">
      <c r="A13">
        <v>42</v>
      </c>
      <c r="B13">
        <v>64</v>
      </c>
      <c r="C13">
        <f t="shared" si="0"/>
        <v>22</v>
      </c>
      <c r="D13">
        <f t="shared" si="1"/>
        <v>484</v>
      </c>
    </row>
    <row r="14" spans="1:4">
      <c r="A14">
        <v>50</v>
      </c>
      <c r="B14">
        <v>70</v>
      </c>
      <c r="C14">
        <f t="shared" si="0"/>
        <v>20</v>
      </c>
      <c r="D14">
        <f t="shared" si="1"/>
        <v>400</v>
      </c>
    </row>
    <row r="15" spans="1:4">
      <c r="A15">
        <v>78</v>
      </c>
      <c r="B15">
        <v>97</v>
      </c>
      <c r="C15">
        <f t="shared" si="0"/>
        <v>19</v>
      </c>
      <c r="D15">
        <f t="shared" si="1"/>
        <v>361</v>
      </c>
    </row>
    <row r="16" spans="1:4">
      <c r="A16">
        <v>98</v>
      </c>
      <c r="B16">
        <v>104</v>
      </c>
      <c r="C16">
        <f t="shared" si="0"/>
        <v>6</v>
      </c>
      <c r="D16">
        <f t="shared" si="1"/>
        <v>36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Q1</vt:lpstr>
      <vt:lpstr>Q2</vt:lpstr>
      <vt:lpstr>Q3</vt:lpstr>
      <vt:lpstr>Q4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2020-02-21T03:58:00Z</cp:lastPrinted>
  <dcterms:created xsi:type="dcterms:W3CDTF">2020-02-21T00:47:00Z</dcterms:created>
  <dcterms:modified xsi:type="dcterms:W3CDTF">2020-02-21T06:58:08Z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1033-11.2.0.9150</vt:lpwstr>
  </property>
</Properties>
</file>